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ta" sheetId="2" state="visible" r:id="rId4"/>
    <sheet name="1 SUMIFS" sheetId="3" state="visible" r:id="rId5"/>
    <sheet name="2 Lookups" sheetId="4" state="visible" r:id="rId6"/>
    <sheet name="3 IF and ageing" sheetId="5" state="visible" r:id="rId7"/>
    <sheet name="4 Bank rec" sheetId="6" state="visible" r:id="rId8"/>
    <sheet name="5 Pivot" sheetId="7" state="visible" r:id="rId9"/>
    <sheet name="Answer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<sst xmlns="http://schemas.openxmlformats.org/spreadsheetml/2006/main" count="199" uniqueCount="124">
  <si>
    <t xml:space="preserve">Ledger Lab: Excel practice workbook</t>
  </si>
  <si>
    <t xml:space="preserve">Work through the sheets in order. Each one has a short task and yellow cells for your formulas.</t>
  </si>
  <si>
    <t xml:space="preserve">Type a formula (not a typed number) in every yellow cell. The Check column tells you if your result is right.</t>
  </si>
  <si>
    <t xml:space="preserve">The Data sheet holds 20 invoices used by sheets 1 to 3 and 5. Don’t edit it.</t>
  </si>
  <si>
    <t xml:space="preserve">Model formulas are on the Answers sheet. Try each task first.</t>
  </si>
  <si>
    <t xml:space="preserve">Key: yellow fill = your formula goes here. Blue text = data or inputs. Black text = formulas.</t>
  </si>
  <si>
    <t xml:space="preserve">Sheets:</t>
  </si>
  <si>
    <t xml:space="preserve">1 SUMIFS: totals and counts with conditions</t>
  </si>
  <si>
    <t xml:space="preserve">2 Lookups: find an invoice’s customer and amount</t>
  </si>
  <si>
    <t xml:space="preserve">3 IF and ageing: flag invoices and put them in ageing buckets</t>
  </si>
  <si>
    <t xml:space="preserve">4 Bank rec: finish a bank reconciliation with formulas</t>
  </si>
  <si>
    <t xml:space="preserve">5 Pivot: build a pivot table and copy in the results</t>
  </si>
  <si>
    <t xml:space="preserve">Answers: model formulas for every task</t>
  </si>
  <si>
    <t xml:space="preserve">Invoice</t>
  </si>
  <si>
    <t xml:space="preserve">Date</t>
  </si>
  <si>
    <t xml:space="preserve">Customer</t>
  </si>
  <si>
    <t xml:space="preserve">Region</t>
  </si>
  <si>
    <t xml:space="preserve">Amount £</t>
  </si>
  <si>
    <t xml:space="preserve">Status</t>
  </si>
  <si>
    <t xml:space="preserve">Due date</t>
  </si>
  <si>
    <t xml:space="preserve">INV-1001</t>
  </si>
  <si>
    <t xml:space="preserve">Northgate</t>
  </si>
  <si>
    <t xml:space="preserve">South</t>
  </si>
  <si>
    <t xml:space="preserve">Paid</t>
  </si>
  <si>
    <t xml:space="preserve">INV-1002</t>
  </si>
  <si>
    <t xml:space="preserve">Cornerstone</t>
  </si>
  <si>
    <t xml:space="preserve">North</t>
  </si>
  <si>
    <t xml:space="preserve">Unpaid</t>
  </si>
  <si>
    <t xml:space="preserve">INV-1003</t>
  </si>
  <si>
    <t xml:space="preserve">INV-1004</t>
  </si>
  <si>
    <t xml:space="preserve">Parkside</t>
  </si>
  <si>
    <t xml:space="preserve">INV-1005</t>
  </si>
  <si>
    <t xml:space="preserve">INV-1006</t>
  </si>
  <si>
    <t xml:space="preserve">Olive &amp; Oak</t>
  </si>
  <si>
    <t xml:space="preserve">East</t>
  </si>
  <si>
    <t xml:space="preserve">INV-1007</t>
  </si>
  <si>
    <t xml:space="preserve">INV-1008</t>
  </si>
  <si>
    <t xml:space="preserve">INV-1009</t>
  </si>
  <si>
    <t xml:space="preserve">INV-1010</t>
  </si>
  <si>
    <t xml:space="preserve">INV-1011</t>
  </si>
  <si>
    <t xml:space="preserve">INV-1012</t>
  </si>
  <si>
    <t xml:space="preserve">INV-1013</t>
  </si>
  <si>
    <t xml:space="preserve">INV-1014</t>
  </si>
  <si>
    <t xml:space="preserve">INV-1015</t>
  </si>
  <si>
    <t xml:space="preserve">INV-1016</t>
  </si>
  <si>
    <t xml:space="preserve">Greenleaf</t>
  </si>
  <si>
    <t xml:space="preserve">INV-1017</t>
  </si>
  <si>
    <t xml:space="preserve">INV-1018</t>
  </si>
  <si>
    <t xml:space="preserve">INV-1019</t>
  </si>
  <si>
    <t xml:space="preserve">INV-1020</t>
  </si>
  <si>
    <t xml:space="preserve">Task: use SUMIFS, COUNTIFS and AVERAGEIFS on the Data sheet. Type a formula in each yellow cell.</t>
  </si>
  <si>
    <t xml:space="preserve">Question</t>
  </si>
  <si>
    <t xml:space="preserve">Your formula</t>
  </si>
  <si>
    <t xml:space="preserve">Check</t>
  </si>
  <si>
    <t xml:space="preserve">(model)</t>
  </si>
  <si>
    <t xml:space="preserve">Total sales in the North region</t>
  </si>
  <si>
    <t xml:space="preserve">Total of all unpaid invoices</t>
  </si>
  <si>
    <t xml:space="preserve">Number of unpaid invoices</t>
  </si>
  <si>
    <t xml:space="preserve">Total Cornerstone still owes (unpaid only)</t>
  </si>
  <si>
    <t xml:space="preserve">Average invoice amount in the South (2 decimal places)</t>
  </si>
  <si>
    <t xml:space="preserve">Task: for each invoice number, look up the customer and the amount on the Data sheet. Use XLOOKUP, or INDEX and MATCH.</t>
  </si>
  <si>
    <t xml:space="preserve">Customer (your formula)</t>
  </si>
  <si>
    <t xml:space="preserve">Amount £ (your formula)</t>
  </si>
  <si>
    <t xml:space="preserve">(model customer)</t>
  </si>
  <si>
    <t xml:space="preserve">(model amount)</t>
  </si>
  <si>
    <t xml:space="preserve">Task: in column C, flag "Review" if the amount is over the threshold in G2 AND the invoice is unpaid, otherwise "OK".</t>
  </si>
  <si>
    <t xml:space="preserve">In column D, work out days overdue at the report date in G3 (report date minus due date). In column E, put each row in a bucket: Current, 1-30, 31-60 or Over 60.</t>
  </si>
  <si>
    <t xml:space="preserve">Review threshold £</t>
  </si>
  <si>
    <t xml:space="preserve">Report date</t>
  </si>
  <si>
    <t xml:space="preserve">Flag</t>
  </si>
  <si>
    <t xml:space="preserve">Days overdue</t>
  </si>
  <si>
    <t xml:space="preserve">Ageing bucket</t>
  </si>
  <si>
    <t xml:space="preserve">Task: finish the bank reconciliation. Blue cells are the figures; put formulas in the yellow cells.</t>
  </si>
  <si>
    <t xml:space="preserve">Cash book balance</t>
  </si>
  <si>
    <t xml:space="preserve">Bank charges not in the cash book</t>
  </si>
  <si>
    <t xml:space="preserve">Card fees (direct debit) not in the cash book</t>
  </si>
  <si>
    <t xml:space="preserve">BACS receipt not in the cash book</t>
  </si>
  <si>
    <t xml:space="preserve">Balance per bank statement</t>
  </si>
  <si>
    <t xml:space="preserve">Outstanding lodgement</t>
  </si>
  <si>
    <t xml:space="preserve">Unpresented payments</t>
  </si>
  <si>
    <t xml:space="preserve">Updated cash book balance</t>
  </si>
  <si>
    <t xml:space="preserve">Adjusted bank balance (statement + lodgement − unpresented)</t>
  </si>
  <si>
    <t xml:space="preserve">Difference (should be 0)</t>
  </si>
  <si>
    <t xml:space="preserve">Task: build a pivot table from the Data sheet (Insert &gt; PivotTable). Rows: Region. Columns: Status. Values: Sum of Amount £.</t>
  </si>
  <si>
    <t xml:space="preserve">Put the pivot on a new sheet, then type the totals it shows into the yellow cells below.</t>
  </si>
  <si>
    <t xml:space="preserve">Paid £</t>
  </si>
  <si>
    <t xml:space="preserve">Unpaid £</t>
  </si>
  <si>
    <t xml:space="preserve">Model formulas (try the tasks first)</t>
  </si>
  <si>
    <t xml:space="preserve">Sheet</t>
  </si>
  <si>
    <t xml:space="preserve">Task</t>
  </si>
  <si>
    <t xml:space="preserve">Formula (as text)</t>
  </si>
  <si>
    <t xml:space="preserve">1 SUMIFS</t>
  </si>
  <si>
    <t xml:space="preserve">North sales</t>
  </si>
  <si>
    <t xml:space="preserve">=SUMIFS(Data!E2:E21,Data!D2:D21,"North")</t>
  </si>
  <si>
    <t xml:space="preserve">All unpaid</t>
  </si>
  <si>
    <t xml:space="preserve">=SUMIFS(Data!E2:E21,Data!F2:F21,"Unpaid")</t>
  </si>
  <si>
    <t xml:space="preserve">Count unpaid</t>
  </si>
  <si>
    <t xml:space="preserve">=COUNTIFS(Data!F2:F21,"Unpaid")</t>
  </si>
  <si>
    <t xml:space="preserve">Cornerstone unpaid</t>
  </si>
  <si>
    <t xml:space="preserve">=SUMIFS(Data!E2:E21,Data!C2:C21,"Cornerstone",Data!F2:F21,"Unpaid")</t>
  </si>
  <si>
    <t xml:space="preserve">South average</t>
  </si>
  <si>
    <t xml:space="preserve">=ROUND(AVERAGEIFS(Data!E2:E21,Data!D2:D21,"South"),2)</t>
  </si>
  <si>
    <t xml:space="preserve">2 Lookups</t>
  </si>
  <si>
    <t xml:space="preserve">Customer (XLOOKUP)</t>
  </si>
  <si>
    <t xml:space="preserve">=XLOOKUP(A4,Data!A2:A21,Data!C2:C21)</t>
  </si>
  <si>
    <t xml:space="preserve">Customer (INDEX/MATCH)</t>
  </si>
  <si>
    <t xml:space="preserve">=INDEX(Data!C2:C21,MATCH(A4,Data!A2:A21,0))</t>
  </si>
  <si>
    <t xml:space="preserve">Amount (XLOOKUP)</t>
  </si>
  <si>
    <t xml:space="preserve">=XLOOKUP(A4,Data!A2:A21,Data!E2:E21)</t>
  </si>
  <si>
    <t xml:space="preserve">3 IF and ageing</t>
  </si>
  <si>
    <t xml:space="preserve">Flag (C6)</t>
  </si>
  <si>
    <t xml:space="preserve">=IF(AND(B6&gt;$G$2,Data!F2="Unpaid"),"Review","OK")</t>
  </si>
  <si>
    <t xml:space="preserve">Days overdue (D6)</t>
  </si>
  <si>
    <t xml:space="preserve">=$G$3-Data!G2</t>
  </si>
  <si>
    <t xml:space="preserve">Bucket (E6)</t>
  </si>
  <si>
    <t xml:space="preserve">=IF(D6&lt;=0,"Current",IF(D6&lt;=30,"1-30",IF(D6&lt;=60,"31-60","Over 60")))</t>
  </si>
  <si>
    <t xml:space="preserve">4 Bank rec</t>
  </si>
  <si>
    <t xml:space="preserve">Updated cash book (B11)</t>
  </si>
  <si>
    <t xml:space="preserve">=B3-B4-B5+B6</t>
  </si>
  <si>
    <t xml:space="preserve">Adjusted bank (B12)</t>
  </si>
  <si>
    <t xml:space="preserve">=B7+B8-B9</t>
  </si>
  <si>
    <t xml:space="preserve">Difference (B13)</t>
  </si>
  <si>
    <t xml:space="preserve">=B11-B12</t>
  </si>
  <si>
    <t xml:space="preserve">These formulas are stored as text so they don’t calculate here. Copy one into the task cell to use it. XLOOKUP needs Excel 365 or 2021; INDEX/MATCH works in every version.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</si>
</sst>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Courier Ne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D6B5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B5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</row>
    <row r="2" customFormat="false" ht="15" hidden="false" customHeight="false" outlineLevel="0" collapsed="false">
      <c r="A2" s="5" t="s">
        <v>20</v>
      </c>
      <c r="B2" s="6" t="n">
        <v>46068</v>
      </c>
      <c r="C2" s="5" t="s">
        <v>21</v>
      </c>
      <c r="D2" s="5" t="s">
        <v>22</v>
      </c>
      <c r="E2" s="7" t="n">
        <v>8700</v>
      </c>
      <c r="F2" s="5" t="s">
        <v>23</v>
      </c>
      <c r="G2" s="6" t="n">
        <v>46098</v>
      </c>
    </row>
    <row r="3" customFormat="false" ht="15" hidden="false" customHeight="false" outlineLevel="0" collapsed="false">
      <c r="A3" s="5" t="s">
        <v>24</v>
      </c>
      <c r="B3" s="6" t="n">
        <v>46036</v>
      </c>
      <c r="C3" s="5" t="s">
        <v>25</v>
      </c>
      <c r="D3" s="5" t="s">
        <v>26</v>
      </c>
      <c r="E3" s="7" t="n">
        <v>5050</v>
      </c>
      <c r="F3" s="5" t="s">
        <v>27</v>
      </c>
      <c r="G3" s="6" t="n">
        <v>46066</v>
      </c>
    </row>
    <row r="4" customFormat="false" ht="15" hidden="false" customHeight="false" outlineLevel="0" collapsed="false">
      <c r="A4" s="5" t="s">
        <v>28</v>
      </c>
      <c r="B4" s="6" t="n">
        <v>46034</v>
      </c>
      <c r="C4" s="5" t="s">
        <v>25</v>
      </c>
      <c r="D4" s="5" t="s">
        <v>26</v>
      </c>
      <c r="E4" s="7" t="n">
        <v>850</v>
      </c>
      <c r="F4" s="5" t="s">
        <v>23</v>
      </c>
      <c r="G4" s="6" t="n">
        <v>46064</v>
      </c>
    </row>
    <row r="5" customFormat="false" ht="15" hidden="false" customHeight="false" outlineLevel="0" collapsed="false">
      <c r="A5" s="5" t="s">
        <v>29</v>
      </c>
      <c r="B5" s="6" t="n">
        <v>46082</v>
      </c>
      <c r="C5" s="5" t="s">
        <v>30</v>
      </c>
      <c r="D5" s="5" t="s">
        <v>26</v>
      </c>
      <c r="E5" s="7" t="n">
        <v>3450</v>
      </c>
      <c r="F5" s="5" t="s">
        <v>23</v>
      </c>
      <c r="G5" s="6" t="n">
        <v>46112</v>
      </c>
    </row>
    <row r="6" customFormat="false" ht="15" hidden="false" customHeight="false" outlineLevel="0" collapsed="false">
      <c r="A6" s="5" t="s">
        <v>31</v>
      </c>
      <c r="B6" s="6" t="n">
        <v>46097</v>
      </c>
      <c r="C6" s="5" t="s">
        <v>30</v>
      </c>
      <c r="D6" s="5" t="s">
        <v>26</v>
      </c>
      <c r="E6" s="7" t="n">
        <v>7600</v>
      </c>
      <c r="F6" s="5" t="s">
        <v>23</v>
      </c>
      <c r="G6" s="6" t="n">
        <v>46127</v>
      </c>
    </row>
    <row r="7" customFormat="false" ht="15" hidden="false" customHeight="false" outlineLevel="0" collapsed="false">
      <c r="A7" s="5" t="s">
        <v>32</v>
      </c>
      <c r="B7" s="6" t="n">
        <v>46055</v>
      </c>
      <c r="C7" s="5" t="s">
        <v>33</v>
      </c>
      <c r="D7" s="5" t="s">
        <v>34</v>
      </c>
      <c r="E7" s="7" t="n">
        <v>7850</v>
      </c>
      <c r="F7" s="5" t="s">
        <v>23</v>
      </c>
      <c r="G7" s="6" t="n">
        <v>46085</v>
      </c>
    </row>
    <row r="8" customFormat="false" ht="15" hidden="false" customHeight="false" outlineLevel="0" collapsed="false">
      <c r="A8" s="5" t="s">
        <v>35</v>
      </c>
      <c r="B8" s="6" t="n">
        <v>46100</v>
      </c>
      <c r="C8" s="5" t="s">
        <v>25</v>
      </c>
      <c r="D8" s="5" t="s">
        <v>22</v>
      </c>
      <c r="E8" s="7" t="n">
        <v>1000</v>
      </c>
      <c r="F8" s="5" t="s">
        <v>23</v>
      </c>
      <c r="G8" s="6" t="n">
        <v>46130</v>
      </c>
    </row>
    <row r="9" customFormat="false" ht="15" hidden="false" customHeight="false" outlineLevel="0" collapsed="false">
      <c r="A9" s="5" t="s">
        <v>36</v>
      </c>
      <c r="B9" s="6" t="n">
        <v>46032</v>
      </c>
      <c r="C9" s="5" t="s">
        <v>25</v>
      </c>
      <c r="D9" s="5" t="s">
        <v>26</v>
      </c>
      <c r="E9" s="7" t="n">
        <v>4100</v>
      </c>
      <c r="F9" s="5" t="s">
        <v>27</v>
      </c>
      <c r="G9" s="6" t="n">
        <v>46062</v>
      </c>
    </row>
    <row r="10" customFormat="false" ht="15" hidden="false" customHeight="false" outlineLevel="0" collapsed="false">
      <c r="A10" s="5" t="s">
        <v>37</v>
      </c>
      <c r="B10" s="6" t="n">
        <v>46045</v>
      </c>
      <c r="C10" s="5" t="s">
        <v>25</v>
      </c>
      <c r="D10" s="5" t="s">
        <v>26</v>
      </c>
      <c r="E10" s="7" t="n">
        <v>7700</v>
      </c>
      <c r="F10" s="5" t="s">
        <v>27</v>
      </c>
      <c r="G10" s="6" t="n">
        <v>46075</v>
      </c>
    </row>
    <row r="11" customFormat="false" ht="15" hidden="false" customHeight="false" outlineLevel="0" collapsed="false">
      <c r="A11" s="5" t="s">
        <v>38</v>
      </c>
      <c r="B11" s="6" t="n">
        <v>46098</v>
      </c>
      <c r="C11" s="5" t="s">
        <v>33</v>
      </c>
      <c r="D11" s="5" t="s">
        <v>26</v>
      </c>
      <c r="E11" s="7" t="n">
        <v>1700</v>
      </c>
      <c r="F11" s="5" t="s">
        <v>27</v>
      </c>
      <c r="G11" s="6" t="n">
        <v>46128</v>
      </c>
    </row>
    <row r="12" customFormat="false" ht="15" hidden="false" customHeight="false" outlineLevel="0" collapsed="false">
      <c r="A12" s="5" t="s">
        <v>39</v>
      </c>
      <c r="B12" s="6" t="n">
        <v>46100</v>
      </c>
      <c r="C12" s="5" t="s">
        <v>33</v>
      </c>
      <c r="D12" s="5" t="s">
        <v>26</v>
      </c>
      <c r="E12" s="7" t="n">
        <v>5150</v>
      </c>
      <c r="F12" s="5" t="s">
        <v>23</v>
      </c>
      <c r="G12" s="6" t="n">
        <v>46130</v>
      </c>
    </row>
    <row r="13" customFormat="false" ht="15" hidden="false" customHeight="false" outlineLevel="0" collapsed="false">
      <c r="A13" s="5" t="s">
        <v>40</v>
      </c>
      <c r="B13" s="6" t="n">
        <v>46097</v>
      </c>
      <c r="C13" s="5" t="s">
        <v>33</v>
      </c>
      <c r="D13" s="5" t="s">
        <v>26</v>
      </c>
      <c r="E13" s="7" t="n">
        <v>7600</v>
      </c>
      <c r="F13" s="5" t="s">
        <v>23</v>
      </c>
      <c r="G13" s="6" t="n">
        <v>46127</v>
      </c>
    </row>
    <row r="14" customFormat="false" ht="15" hidden="false" customHeight="false" outlineLevel="0" collapsed="false">
      <c r="A14" s="5" t="s">
        <v>41</v>
      </c>
      <c r="B14" s="6" t="n">
        <v>46106</v>
      </c>
      <c r="C14" s="5" t="s">
        <v>21</v>
      </c>
      <c r="D14" s="5" t="s">
        <v>22</v>
      </c>
      <c r="E14" s="7" t="n">
        <v>7200</v>
      </c>
      <c r="F14" s="5" t="s">
        <v>27</v>
      </c>
      <c r="G14" s="6" t="n">
        <v>46136</v>
      </c>
    </row>
    <row r="15" customFormat="false" ht="15" hidden="false" customHeight="false" outlineLevel="0" collapsed="false">
      <c r="A15" s="5" t="s">
        <v>42</v>
      </c>
      <c r="B15" s="6" t="n">
        <v>46067</v>
      </c>
      <c r="C15" s="5" t="s">
        <v>30</v>
      </c>
      <c r="D15" s="5" t="s">
        <v>34</v>
      </c>
      <c r="E15" s="7" t="n">
        <v>6200</v>
      </c>
      <c r="F15" s="5" t="s">
        <v>27</v>
      </c>
      <c r="G15" s="6" t="n">
        <v>46097</v>
      </c>
    </row>
    <row r="16" customFormat="false" ht="15" hidden="false" customHeight="false" outlineLevel="0" collapsed="false">
      <c r="A16" s="5" t="s">
        <v>43</v>
      </c>
      <c r="B16" s="6" t="n">
        <v>46065</v>
      </c>
      <c r="C16" s="5" t="s">
        <v>21</v>
      </c>
      <c r="D16" s="5" t="s">
        <v>26</v>
      </c>
      <c r="E16" s="7" t="n">
        <v>3500</v>
      </c>
      <c r="F16" s="5" t="s">
        <v>23</v>
      </c>
      <c r="G16" s="6" t="n">
        <v>46095</v>
      </c>
    </row>
    <row r="17" customFormat="false" ht="15" hidden="false" customHeight="false" outlineLevel="0" collapsed="false">
      <c r="A17" s="5" t="s">
        <v>44</v>
      </c>
      <c r="B17" s="6" t="n">
        <v>46100</v>
      </c>
      <c r="C17" s="5" t="s">
        <v>45</v>
      </c>
      <c r="D17" s="5" t="s">
        <v>34</v>
      </c>
      <c r="E17" s="7" t="n">
        <v>6700</v>
      </c>
      <c r="F17" s="5" t="s">
        <v>27</v>
      </c>
      <c r="G17" s="6" t="n">
        <v>46130</v>
      </c>
    </row>
    <row r="18" customFormat="false" ht="15" hidden="false" customHeight="false" outlineLevel="0" collapsed="false">
      <c r="A18" s="5" t="s">
        <v>46</v>
      </c>
      <c r="B18" s="6" t="n">
        <v>46084</v>
      </c>
      <c r="C18" s="5" t="s">
        <v>45</v>
      </c>
      <c r="D18" s="5" t="s">
        <v>34</v>
      </c>
      <c r="E18" s="7" t="n">
        <v>1300</v>
      </c>
      <c r="F18" s="5" t="s">
        <v>23</v>
      </c>
      <c r="G18" s="6" t="n">
        <v>46114</v>
      </c>
    </row>
    <row r="19" customFormat="false" ht="15" hidden="false" customHeight="false" outlineLevel="0" collapsed="false">
      <c r="A19" s="5" t="s">
        <v>47</v>
      </c>
      <c r="B19" s="6" t="n">
        <v>46092</v>
      </c>
      <c r="C19" s="5" t="s">
        <v>30</v>
      </c>
      <c r="D19" s="5" t="s">
        <v>26</v>
      </c>
      <c r="E19" s="7" t="n">
        <v>4750</v>
      </c>
      <c r="F19" s="5" t="s">
        <v>23</v>
      </c>
      <c r="G19" s="6" t="n">
        <v>46122</v>
      </c>
    </row>
    <row r="20" customFormat="false" ht="15" hidden="false" customHeight="false" outlineLevel="0" collapsed="false">
      <c r="A20" s="5" t="s">
        <v>48</v>
      </c>
      <c r="B20" s="6" t="n">
        <v>46089</v>
      </c>
      <c r="C20" s="5" t="s">
        <v>30</v>
      </c>
      <c r="D20" s="5" t="s">
        <v>26</v>
      </c>
      <c r="E20" s="7" t="n">
        <v>8950</v>
      </c>
      <c r="F20" s="5" t="s">
        <v>23</v>
      </c>
      <c r="G20" s="6" t="n">
        <v>46119</v>
      </c>
    </row>
    <row r="21" customFormat="false" ht="15" hidden="false" customHeight="false" outlineLevel="0" collapsed="false">
      <c r="A21" s="5" t="s">
        <v>49</v>
      </c>
      <c r="B21" s="6" t="n">
        <v>46098</v>
      </c>
      <c r="C21" s="5" t="s">
        <v>25</v>
      </c>
      <c r="D21" s="5" t="s">
        <v>22</v>
      </c>
      <c r="E21" s="7" t="n">
        <v>4750</v>
      </c>
      <c r="F21" s="5" t="s">
        <v>27</v>
      </c>
      <c r="G21" s="6" t="n">
        <v>46128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true" outlineLevel="0" max="4" min="4" style="0" width="10"/>
  </cols>
  <sheetData>
    <row r="1" customFormat="false" ht="15" hidden="false" customHeight="false" outlineLevel="0" collapsed="false">
      <c r="A1" s="8" t="s">
        <v>50</v>
      </c>
    </row>
    <row r="3" customFormat="false" ht="15" hidden="false" customHeight="false" outlineLevel="0" collapsed="false">
      <c r="A3" s="4" t="s">
        <v>51</v>
      </c>
      <c r="B3" s="4" t="s">
        <v>52</v>
      </c>
      <c r="C3" s="4" t="s">
        <v>53</v>
      </c>
      <c r="D3" s="4" t="s">
        <v>54</v>
      </c>
    </row>
    <row r="4" customFormat="false" ht="15" hidden="false" customHeight="false" outlineLevel="0" collapsed="false">
      <c r="A4" s="2" t="s">
        <v>55</v>
      </c>
      <c r="B4" s="9"/>
      <c r="C4" s="8" t="str">
        <f aca="false">IF(B4="","",IF(ROUND(B4,2)=ROUND(D4,2),"Correct","Try again"))</f>
        <v/>
      </c>
      <c r="D4" s="2" t="n">
        <f aca="false">SUMIFS(Data!E2:E21,Data!D2:D21,"North")</f>
        <v>60400</v>
      </c>
    </row>
    <row r="5" customFormat="false" ht="15" hidden="false" customHeight="false" outlineLevel="0" collapsed="false">
      <c r="A5" s="2" t="s">
        <v>56</v>
      </c>
      <c r="B5" s="9"/>
      <c r="C5" s="8" t="str">
        <f aca="false">IF(B5="","",IF(ROUND(B5,2)=ROUND(D5,2),"Correct","Try again"))</f>
        <v/>
      </c>
      <c r="D5" s="2" t="n">
        <f aca="false">SUMIFS(Data!E2:E21,Data!F2:F21,"Unpaid")</f>
        <v>43400</v>
      </c>
    </row>
    <row r="6" customFormat="false" ht="15" hidden="false" customHeight="false" outlineLevel="0" collapsed="false">
      <c r="A6" s="2" t="s">
        <v>57</v>
      </c>
      <c r="B6" s="9"/>
      <c r="C6" s="8" t="str">
        <f aca="false">IF(B6="","",IF(ROUND(B6,2)=ROUND(D6,2),"Correct","Try again"))</f>
        <v/>
      </c>
      <c r="D6" s="2" t="n">
        <f aca="false">COUNTIFS(Data!F2:F21,"Unpaid")</f>
        <v>8</v>
      </c>
    </row>
    <row r="7" customFormat="false" ht="15" hidden="false" customHeight="false" outlineLevel="0" collapsed="false">
      <c r="A7" s="2" t="s">
        <v>58</v>
      </c>
      <c r="B7" s="9"/>
      <c r="C7" s="8" t="str">
        <f aca="false">IF(B7="","",IF(ROUND(B7,2)=ROUND(D7,2),"Correct","Try again"))</f>
        <v/>
      </c>
      <c r="D7" s="2" t="n">
        <f aca="false">SUMIFS(Data!E2:E21,Data!C2:C21,"Cornerstone",Data!F2:F21,"Unpaid")</f>
        <v>21600</v>
      </c>
    </row>
    <row r="8" customFormat="false" ht="15" hidden="false" customHeight="false" outlineLevel="0" collapsed="false">
      <c r="A8" s="2" t="s">
        <v>59</v>
      </c>
      <c r="B8" s="9"/>
      <c r="C8" s="8" t="str">
        <f aca="false">IF(B8="","",IF(ROUND(B8,2)=ROUND(D8,2),"Correct","Try again"))</f>
        <v/>
      </c>
      <c r="D8" s="2" t="n">
        <f aca="false">ROUND(AVERAGEIFS(Data!E2:E21,Data!D2:D21,"South"),2)</f>
        <v>5412.5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true" outlineLevel="0" max="6" min="5" style="0" width="10"/>
  </cols>
  <sheetData>
    <row r="1" customFormat="false" ht="15" hidden="false" customHeight="false" outlineLevel="0" collapsed="false">
      <c r="A1" s="8" t="s">
        <v>60</v>
      </c>
    </row>
    <row r="3" customFormat="false" ht="15" hidden="false" customHeight="false" outlineLevel="0" collapsed="false">
      <c r="A3" s="4" t="s">
        <v>13</v>
      </c>
      <c r="B3" s="4" t="s">
        <v>61</v>
      </c>
      <c r="C3" s="4" t="s">
        <v>62</v>
      </c>
      <c r="D3" s="4" t="s">
        <v>53</v>
      </c>
      <c r="E3" s="4" t="s">
        <v>63</v>
      </c>
      <c r="F3" s="4" t="s">
        <v>64</v>
      </c>
    </row>
    <row r="4" customFormat="false" ht="15" hidden="false" customHeight="false" outlineLevel="0" collapsed="false">
      <c r="A4" s="5" t="s">
        <v>29</v>
      </c>
      <c r="B4" s="9"/>
      <c r="C4" s="9"/>
      <c r="D4" s="8" t="str">
        <f aca="false">IF(OR(B4="",C4=""),"",IF(AND(B4=E4,C4=F4),"Correct","Try again"))</f>
        <v/>
      </c>
      <c r="E4" s="2" t="str">
        <f aca="false">INDEX(Data!C2:C21,MATCH(A4,Data!A2:A21,0))</f>
        <v>Parkside</v>
      </c>
      <c r="F4" s="10" t="n">
        <f aca="false">INDEX(Data!E2:E21,MATCH(A4,Data!A2:A21,0))</f>
        <v>3450</v>
      </c>
    </row>
    <row r="5" customFormat="false" ht="15" hidden="false" customHeight="false" outlineLevel="0" collapsed="false">
      <c r="A5" s="5" t="s">
        <v>37</v>
      </c>
      <c r="B5" s="9"/>
      <c r="C5" s="9"/>
      <c r="D5" s="8" t="str">
        <f aca="false">IF(OR(B5="",C5=""),"",IF(AND(B5=E5,C5=F5),"Correct","Try again"))</f>
        <v/>
      </c>
      <c r="E5" s="2" t="str">
        <f aca="false">INDEX(Data!C2:C21,MATCH(A5,Data!A2:A21,0))</f>
        <v>Cornerstone</v>
      </c>
      <c r="F5" s="10" t="n">
        <f aca="false">INDEX(Data!E2:E21,MATCH(A5,Data!A2:A21,0))</f>
        <v>7700</v>
      </c>
    </row>
    <row r="6" customFormat="false" ht="15" hidden="false" customHeight="false" outlineLevel="0" collapsed="false">
      <c r="A6" s="5" t="s">
        <v>41</v>
      </c>
      <c r="B6" s="9"/>
      <c r="C6" s="9"/>
      <c r="D6" s="8" t="str">
        <f aca="false">IF(OR(B6="",C6=""),"",IF(AND(B6=E6,C6=F6),"Correct","Try again"))</f>
        <v/>
      </c>
      <c r="E6" s="2" t="str">
        <f aca="false">INDEX(Data!C2:C21,MATCH(A6,Data!A2:A21,0))</f>
        <v>Northgate</v>
      </c>
      <c r="F6" s="10" t="n">
        <f aca="false">INDEX(Data!E2:E21,MATCH(A6,Data!A2:A21,0))</f>
        <v>7200</v>
      </c>
    </row>
    <row r="7" customFormat="false" ht="15" hidden="false" customHeight="false" outlineLevel="0" collapsed="false">
      <c r="A7" s="5" t="s">
        <v>46</v>
      </c>
      <c r="B7" s="9"/>
      <c r="C7" s="9"/>
      <c r="D7" s="8" t="str">
        <f aca="false">IF(OR(B7="",C7=""),"",IF(AND(B7=E7,C7=F7),"Correct","Try again"))</f>
        <v/>
      </c>
      <c r="E7" s="2" t="str">
        <f aca="false">INDEX(Data!C2:C21,MATCH(A7,Data!A2:A21,0))</f>
        <v>Greenleaf</v>
      </c>
      <c r="F7" s="10" t="n">
        <f aca="false">INDEX(Data!E2:E21,MATCH(A7,Data!A2:A21,0))</f>
        <v>1300</v>
      </c>
    </row>
    <row r="8" customFormat="false" ht="15" hidden="false" customHeight="false" outlineLevel="0" collapsed="false">
      <c r="A8" s="5" t="s">
        <v>49</v>
      </c>
      <c r="B8" s="9"/>
      <c r="C8" s="9"/>
      <c r="D8" s="8" t="str">
        <f aca="false">IF(OR(B8="",C8=""),"",IF(AND(B8=E8,C8=F8),"Correct","Try again"))</f>
        <v/>
      </c>
      <c r="E8" s="2" t="str">
        <f aca="false">INDEX(Data!C2:C21,MATCH(A8,Data!A2:A21,0))</f>
        <v>Cornerstone</v>
      </c>
      <c r="F8" s="10" t="n">
        <f aca="false">INDEX(Data!E2:E21,MATCH(A8,Data!A2:A21,0))</f>
        <v>4750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2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true" outlineLevel="0" max="10" min="8" style="0" width="4"/>
  </cols>
  <sheetData>
    <row r="1" customFormat="false" ht="15" hidden="false" customHeight="false" outlineLevel="0" collapsed="false">
      <c r="A1" s="8" t="s">
        <v>65</v>
      </c>
    </row>
    <row r="2" customFormat="false" ht="15" hidden="false" customHeight="false" outlineLevel="0" collapsed="false">
      <c r="A2" s="2" t="s">
        <v>66</v>
      </c>
      <c r="F2" s="11" t="s">
        <v>67</v>
      </c>
      <c r="G2" s="5" t="n">
        <v>5000</v>
      </c>
    </row>
    <row r="3" customFormat="false" ht="15" hidden="false" customHeight="false" outlineLevel="0" collapsed="false">
      <c r="F3" s="0" t="s">
        <v>68</v>
      </c>
      <c r="G3" s="6" t="n">
        <v>46112</v>
      </c>
    </row>
    <row r="5" customFormat="false" ht="15" hidden="false" customHeight="false" outlineLevel="0" collapsed="false">
      <c r="A5" s="4" t="s">
        <v>13</v>
      </c>
      <c r="B5" s="4" t="s">
        <v>17</v>
      </c>
      <c r="C5" s="4" t="s">
        <v>69</v>
      </c>
      <c r="D5" s="4" t="s">
        <v>70</v>
      </c>
      <c r="E5" s="4" t="s">
        <v>71</v>
      </c>
      <c r="F5" s="4" t="s">
        <v>53</v>
      </c>
    </row>
    <row r="6" customFormat="false" ht="15" hidden="false" customHeight="false" outlineLevel="0" collapsed="false">
      <c r="A6" s="2" t="str">
        <f aca="false">Data!A2</f>
        <v>INV-1001</v>
      </c>
      <c r="B6" s="10" t="n">
        <f aca="false">Data!E2</f>
        <v>8700</v>
      </c>
      <c r="C6" s="9"/>
      <c r="D6" s="9"/>
      <c r="E6" s="9"/>
      <c r="F6" s="8" t="str">
        <f aca="false">IF(OR(C6="",D6="",E6=""),"",IF(AND(C6=H6,D6=I6,E6=J6),"Correct","Try again"))</f>
        <v/>
      </c>
      <c r="H6" s="0" t="str">
        <f aca="false">IF(AND(Data!E2&gt;$G$2,Data!F2="Unpaid"),"Review","OK")</f>
        <v>OK</v>
      </c>
      <c r="I6" s="11" t="n">
        <f aca="false">$G$3-Data!G2</f>
        <v>14</v>
      </c>
      <c r="J6" s="0" t="str">
        <f aca="false">IF(I6&lt;=0,"Current",IF(I6&lt;=30,"1-30",IF(I6&lt;=60,"31-60","Over 60")))</f>
        <v>1-30</v>
      </c>
    </row>
    <row r="7" customFormat="false" ht="15" hidden="false" customHeight="false" outlineLevel="0" collapsed="false">
      <c r="A7" s="2" t="str">
        <f aca="false">Data!A3</f>
        <v>INV-1002</v>
      </c>
      <c r="B7" s="10" t="n">
        <f aca="false">Data!E3</f>
        <v>5050</v>
      </c>
      <c r="C7" s="9"/>
      <c r="D7" s="9"/>
      <c r="E7" s="9"/>
      <c r="F7" s="8" t="str">
        <f aca="false">IF(OR(C7="",D7="",E7=""),"",IF(AND(C7=H7,D7=I7,E7=J7),"Correct","Try again"))</f>
        <v/>
      </c>
      <c r="H7" s="0" t="str">
        <f aca="false">IF(AND(Data!E3&gt;$G$2,Data!F3="Unpaid"),"Review","OK")</f>
        <v>Review</v>
      </c>
      <c r="I7" s="11" t="n">
        <f aca="false">$G$3-Data!G3</f>
        <v>46</v>
      </c>
      <c r="J7" s="0" t="str">
        <f aca="false">IF(I7&lt;=0,"Current",IF(I7&lt;=30,"1-30",IF(I7&lt;=60,"31-60","Over 60")))</f>
        <v>31-60</v>
      </c>
    </row>
    <row r="8" customFormat="false" ht="15" hidden="false" customHeight="false" outlineLevel="0" collapsed="false">
      <c r="A8" s="2" t="str">
        <f aca="false">Data!A4</f>
        <v>INV-1003</v>
      </c>
      <c r="B8" s="10" t="n">
        <f aca="false">Data!E4</f>
        <v>850</v>
      </c>
      <c r="C8" s="9"/>
      <c r="D8" s="9"/>
      <c r="E8" s="9"/>
      <c r="F8" s="8" t="str">
        <f aca="false">IF(OR(C8="",D8="",E8=""),"",IF(AND(C8=H8,D8=I8,E8=J8),"Correct","Try again"))</f>
        <v/>
      </c>
      <c r="H8" s="0" t="str">
        <f aca="false">IF(AND(Data!E4&gt;$G$2,Data!F4="Unpaid"),"Review","OK")</f>
        <v>OK</v>
      </c>
      <c r="I8" s="11" t="n">
        <f aca="false">$G$3-Data!G4</f>
        <v>48</v>
      </c>
      <c r="J8" s="0" t="str">
        <f aca="false">IF(I8&lt;=0,"Current",IF(I8&lt;=30,"1-30",IF(I8&lt;=60,"31-60","Over 60")))</f>
        <v>31-60</v>
      </c>
    </row>
    <row r="9" customFormat="false" ht="15" hidden="false" customHeight="false" outlineLevel="0" collapsed="false">
      <c r="A9" s="2" t="str">
        <f aca="false">Data!A5</f>
        <v>INV-1004</v>
      </c>
      <c r="B9" s="10" t="n">
        <f aca="false">Data!E5</f>
        <v>3450</v>
      </c>
      <c r="C9" s="9"/>
      <c r="D9" s="9"/>
      <c r="E9" s="9"/>
      <c r="F9" s="8" t="str">
        <f aca="false">IF(OR(C9="",D9="",E9=""),"",IF(AND(C9=H9,D9=I9,E9=J9),"Correct","Try again"))</f>
        <v/>
      </c>
      <c r="H9" s="0" t="str">
        <f aca="false">IF(AND(Data!E5&gt;$G$2,Data!F5="Unpaid"),"Review","OK")</f>
        <v>OK</v>
      </c>
      <c r="I9" s="11" t="n">
        <f aca="false">$G$3-Data!G5</f>
        <v>0</v>
      </c>
      <c r="J9" s="0" t="str">
        <f aca="false">IF(I9&lt;=0,"Current",IF(I9&lt;=30,"1-30",IF(I9&lt;=60,"31-60","Over 60")))</f>
        <v>Current</v>
      </c>
    </row>
    <row r="10" customFormat="false" ht="15" hidden="false" customHeight="false" outlineLevel="0" collapsed="false">
      <c r="A10" s="2" t="str">
        <f aca="false">Data!A6</f>
        <v>INV-1005</v>
      </c>
      <c r="B10" s="10" t="n">
        <f aca="false">Data!E6</f>
        <v>7600</v>
      </c>
      <c r="C10" s="9"/>
      <c r="D10" s="9"/>
      <c r="E10" s="9"/>
      <c r="F10" s="8" t="str">
        <f aca="false">IF(OR(C10="",D10="",E10=""),"",IF(AND(C10=H10,D10=I10,E10=J10),"Correct","Try again"))</f>
        <v/>
      </c>
      <c r="H10" s="0" t="str">
        <f aca="false">IF(AND(Data!E6&gt;$G$2,Data!F6="Unpaid"),"Review","OK")</f>
        <v>OK</v>
      </c>
      <c r="I10" s="11" t="n">
        <f aca="false">$G$3-Data!G6</f>
        <v>-15</v>
      </c>
      <c r="J10" s="0" t="str">
        <f aca="false">IF(I10&lt;=0,"Current",IF(I10&lt;=30,"1-30",IF(I10&lt;=60,"31-60","Over 60")))</f>
        <v>Current</v>
      </c>
    </row>
    <row r="11" customFormat="false" ht="15" hidden="false" customHeight="false" outlineLevel="0" collapsed="false">
      <c r="A11" s="2" t="str">
        <f aca="false">Data!A7</f>
        <v>INV-1006</v>
      </c>
      <c r="B11" s="10" t="n">
        <f aca="false">Data!E7</f>
        <v>7850</v>
      </c>
      <c r="C11" s="9"/>
      <c r="D11" s="9"/>
      <c r="E11" s="9"/>
      <c r="F11" s="8" t="str">
        <f aca="false">IF(OR(C11="",D11="",E11=""),"",IF(AND(C11=H11,D11=I11,E11=J11),"Correct","Try again"))</f>
        <v/>
      </c>
      <c r="H11" s="0" t="str">
        <f aca="false">IF(AND(Data!E7&gt;$G$2,Data!F7="Unpaid"),"Review","OK")</f>
        <v>OK</v>
      </c>
      <c r="I11" s="11" t="n">
        <f aca="false">$G$3-Data!G7</f>
        <v>27</v>
      </c>
      <c r="J11" s="0" t="str">
        <f aca="false">IF(I11&lt;=0,"Current",IF(I11&lt;=30,"1-30",IF(I11&lt;=60,"31-60","Over 60")))</f>
        <v>1-30</v>
      </c>
    </row>
    <row r="12" customFormat="false" ht="15" hidden="false" customHeight="false" outlineLevel="0" collapsed="false">
      <c r="A12" s="2" t="str">
        <f aca="false">Data!A8</f>
        <v>INV-1007</v>
      </c>
      <c r="B12" s="10" t="n">
        <f aca="false">Data!E8</f>
        <v>1000</v>
      </c>
      <c r="C12" s="9"/>
      <c r="D12" s="9"/>
      <c r="E12" s="9"/>
      <c r="F12" s="8" t="str">
        <f aca="false">IF(OR(C12="",D12="",E12=""),"",IF(AND(C12=H12,D12=I12,E12=J12),"Correct","Try again"))</f>
        <v/>
      </c>
      <c r="H12" s="0" t="str">
        <f aca="false">IF(AND(Data!E8&gt;$G$2,Data!F8="Unpaid"),"Review","OK")</f>
        <v>OK</v>
      </c>
      <c r="I12" s="11" t="n">
        <f aca="false">$G$3-Data!G8</f>
        <v>-18</v>
      </c>
      <c r="J12" s="0" t="str">
        <f aca="false">IF(I12&lt;=0,"Current",IF(I12&lt;=30,"1-30",IF(I12&lt;=60,"31-60","Over 60")))</f>
        <v>Current</v>
      </c>
    </row>
    <row r="13" customFormat="false" ht="15" hidden="false" customHeight="false" outlineLevel="0" collapsed="false">
      <c r="A13" s="2" t="str">
        <f aca="false">Data!A9</f>
        <v>INV-1008</v>
      </c>
      <c r="B13" s="10" t="n">
        <f aca="false">Data!E9</f>
        <v>4100</v>
      </c>
      <c r="C13" s="9"/>
      <c r="D13" s="9"/>
      <c r="E13" s="9"/>
      <c r="F13" s="8" t="str">
        <f aca="false">IF(OR(C13="",D13="",E13=""),"",IF(AND(C13=H13,D13=I13,E13=J13),"Correct","Try again"))</f>
        <v/>
      </c>
      <c r="H13" s="0" t="str">
        <f aca="false">IF(AND(Data!E9&gt;$G$2,Data!F9="Unpaid"),"Review","OK")</f>
        <v>OK</v>
      </c>
      <c r="I13" s="11" t="n">
        <f aca="false">$G$3-Data!G9</f>
        <v>50</v>
      </c>
      <c r="J13" s="0" t="str">
        <f aca="false">IF(I13&lt;=0,"Current",IF(I13&lt;=30,"1-30",IF(I13&lt;=60,"31-60","Over 60")))</f>
        <v>31-60</v>
      </c>
    </row>
    <row r="14" customFormat="false" ht="15" hidden="false" customHeight="false" outlineLevel="0" collapsed="false">
      <c r="A14" s="2" t="str">
        <f aca="false">Data!A10</f>
        <v>INV-1009</v>
      </c>
      <c r="B14" s="10" t="n">
        <f aca="false">Data!E10</f>
        <v>7700</v>
      </c>
      <c r="C14" s="9"/>
      <c r="D14" s="9"/>
      <c r="E14" s="9"/>
      <c r="F14" s="8" t="str">
        <f aca="false">IF(OR(C14="",D14="",E14=""),"",IF(AND(C14=H14,D14=I14,E14=J14),"Correct","Try again"))</f>
        <v/>
      </c>
      <c r="H14" s="0" t="str">
        <f aca="false">IF(AND(Data!E10&gt;$G$2,Data!F10="Unpaid"),"Review","OK")</f>
        <v>Review</v>
      </c>
      <c r="I14" s="11" t="n">
        <f aca="false">$G$3-Data!G10</f>
        <v>37</v>
      </c>
      <c r="J14" s="0" t="str">
        <f aca="false">IF(I14&lt;=0,"Current",IF(I14&lt;=30,"1-30",IF(I14&lt;=60,"31-60","Over 60")))</f>
        <v>31-60</v>
      </c>
    </row>
    <row r="15" customFormat="false" ht="15" hidden="false" customHeight="false" outlineLevel="0" collapsed="false">
      <c r="A15" s="2" t="str">
        <f aca="false">Data!A11</f>
        <v>INV-1010</v>
      </c>
      <c r="B15" s="10" t="n">
        <f aca="false">Data!E11</f>
        <v>1700</v>
      </c>
      <c r="C15" s="9"/>
      <c r="D15" s="9"/>
      <c r="E15" s="9"/>
      <c r="F15" s="8" t="str">
        <f aca="false">IF(OR(C15="",D15="",E15=""),"",IF(AND(C15=H15,D15=I15,E15=J15),"Correct","Try again"))</f>
        <v/>
      </c>
      <c r="H15" s="0" t="str">
        <f aca="false">IF(AND(Data!E11&gt;$G$2,Data!F11="Unpaid"),"Review","OK")</f>
        <v>OK</v>
      </c>
      <c r="I15" s="11" t="n">
        <f aca="false">$G$3-Data!G11</f>
        <v>-16</v>
      </c>
      <c r="J15" s="0" t="str">
        <f aca="false">IF(I15&lt;=0,"Current",IF(I15&lt;=30,"1-30",IF(I15&lt;=60,"31-60","Over 60")))</f>
        <v>Current</v>
      </c>
    </row>
    <row r="16" customFormat="false" ht="15" hidden="false" customHeight="false" outlineLevel="0" collapsed="false">
      <c r="A16" s="2" t="str">
        <f aca="false">Data!A12</f>
        <v>INV-1011</v>
      </c>
      <c r="B16" s="10" t="n">
        <f aca="false">Data!E12</f>
        <v>5150</v>
      </c>
      <c r="C16" s="9"/>
      <c r="D16" s="9"/>
      <c r="E16" s="9"/>
      <c r="F16" s="8" t="str">
        <f aca="false">IF(OR(C16="",D16="",E16=""),"",IF(AND(C16=H16,D16=I16,E16=J16),"Correct","Try again"))</f>
        <v/>
      </c>
      <c r="H16" s="0" t="str">
        <f aca="false">IF(AND(Data!E12&gt;$G$2,Data!F12="Unpaid"),"Review","OK")</f>
        <v>OK</v>
      </c>
      <c r="I16" s="11" t="n">
        <f aca="false">$G$3-Data!G12</f>
        <v>-18</v>
      </c>
      <c r="J16" s="0" t="str">
        <f aca="false">IF(I16&lt;=0,"Current",IF(I16&lt;=30,"1-30",IF(I16&lt;=60,"31-60","Over 60")))</f>
        <v>Current</v>
      </c>
    </row>
    <row r="17" customFormat="false" ht="15" hidden="false" customHeight="false" outlineLevel="0" collapsed="false">
      <c r="A17" s="2" t="str">
        <f aca="false">Data!A13</f>
        <v>INV-1012</v>
      </c>
      <c r="B17" s="10" t="n">
        <f aca="false">Data!E13</f>
        <v>7600</v>
      </c>
      <c r="C17" s="9"/>
      <c r="D17" s="9"/>
      <c r="E17" s="9"/>
      <c r="F17" s="8" t="str">
        <f aca="false">IF(OR(C17="",D17="",E17=""),"",IF(AND(C17=H17,D17=I17,E17=J17),"Correct","Try again"))</f>
        <v/>
      </c>
      <c r="H17" s="0" t="str">
        <f aca="false">IF(AND(Data!E13&gt;$G$2,Data!F13="Unpaid"),"Review","OK")</f>
        <v>OK</v>
      </c>
      <c r="I17" s="11" t="n">
        <f aca="false">$G$3-Data!G13</f>
        <v>-15</v>
      </c>
      <c r="J17" s="0" t="str">
        <f aca="false">IF(I17&lt;=0,"Current",IF(I17&lt;=30,"1-30",IF(I17&lt;=60,"31-60","Over 60")))</f>
        <v>Current</v>
      </c>
    </row>
    <row r="18" customFormat="false" ht="15" hidden="false" customHeight="false" outlineLevel="0" collapsed="false">
      <c r="A18" s="2" t="str">
        <f aca="false">Data!A14</f>
        <v>INV-1013</v>
      </c>
      <c r="B18" s="10" t="n">
        <f aca="false">Data!E14</f>
        <v>7200</v>
      </c>
      <c r="C18" s="9"/>
      <c r="D18" s="9"/>
      <c r="E18" s="9"/>
      <c r="F18" s="8" t="str">
        <f aca="false">IF(OR(C18="",D18="",E18=""),"",IF(AND(C18=H18,D18=I18,E18=J18),"Correct","Try again"))</f>
        <v/>
      </c>
      <c r="H18" s="0" t="str">
        <f aca="false">IF(AND(Data!E14&gt;$G$2,Data!F14="Unpaid"),"Review","OK")</f>
        <v>Review</v>
      </c>
      <c r="I18" s="11" t="n">
        <f aca="false">$G$3-Data!G14</f>
        <v>-24</v>
      </c>
      <c r="J18" s="0" t="str">
        <f aca="false">IF(I18&lt;=0,"Current",IF(I18&lt;=30,"1-30",IF(I18&lt;=60,"31-60","Over 60")))</f>
        <v>Current</v>
      </c>
    </row>
    <row r="19" customFormat="false" ht="15" hidden="false" customHeight="false" outlineLevel="0" collapsed="false">
      <c r="A19" s="2" t="str">
        <f aca="false">Data!A15</f>
        <v>INV-1014</v>
      </c>
      <c r="B19" s="10" t="n">
        <f aca="false">Data!E15</f>
        <v>6200</v>
      </c>
      <c r="C19" s="9"/>
      <c r="D19" s="9"/>
      <c r="E19" s="9"/>
      <c r="F19" s="8" t="str">
        <f aca="false">IF(OR(C19="",D19="",E19=""),"",IF(AND(C19=H19,D19=I19,E19=J19),"Correct","Try again"))</f>
        <v/>
      </c>
      <c r="H19" s="0" t="str">
        <f aca="false">IF(AND(Data!E15&gt;$G$2,Data!F15="Unpaid"),"Review","OK")</f>
        <v>Review</v>
      </c>
      <c r="I19" s="11" t="n">
        <f aca="false">$G$3-Data!G15</f>
        <v>15</v>
      </c>
      <c r="J19" s="0" t="str">
        <f aca="false">IF(I19&lt;=0,"Current",IF(I19&lt;=30,"1-30",IF(I19&lt;=60,"31-60","Over 60")))</f>
        <v>1-30</v>
      </c>
    </row>
    <row r="20" customFormat="false" ht="15" hidden="false" customHeight="false" outlineLevel="0" collapsed="false">
      <c r="A20" s="2" t="str">
        <f aca="false">Data!A16</f>
        <v>INV-1015</v>
      </c>
      <c r="B20" s="10" t="n">
        <f aca="false">Data!E16</f>
        <v>3500</v>
      </c>
      <c r="C20" s="9"/>
      <c r="D20" s="9"/>
      <c r="E20" s="9"/>
      <c r="F20" s="8" t="str">
        <f aca="false">IF(OR(C20="",D20="",E20=""),"",IF(AND(C20=H20,D20=I20,E20=J20),"Correct","Try again"))</f>
        <v/>
      </c>
      <c r="H20" s="0" t="str">
        <f aca="false">IF(AND(Data!E16&gt;$G$2,Data!F16="Unpaid"),"Review","OK")</f>
        <v>OK</v>
      </c>
      <c r="I20" s="11" t="n">
        <f aca="false">$G$3-Data!G16</f>
        <v>17</v>
      </c>
      <c r="J20" s="0" t="str">
        <f aca="false">IF(I20&lt;=0,"Current",IF(I20&lt;=30,"1-30",IF(I20&lt;=60,"31-60","Over 60")))</f>
        <v>1-30</v>
      </c>
    </row>
    <row r="21" customFormat="false" ht="15" hidden="false" customHeight="false" outlineLevel="0" collapsed="false">
      <c r="A21" s="2" t="str">
        <f aca="false">Data!A17</f>
        <v>INV-1016</v>
      </c>
      <c r="B21" s="10" t="n">
        <f aca="false">Data!E17</f>
        <v>6700</v>
      </c>
      <c r="C21" s="9"/>
      <c r="D21" s="9"/>
      <c r="E21" s="9"/>
      <c r="F21" s="8" t="str">
        <f aca="false">IF(OR(C21="",D21="",E21=""),"",IF(AND(C21=H21,D21=I21,E21=J21),"Correct","Try again"))</f>
        <v/>
      </c>
      <c r="H21" s="0" t="str">
        <f aca="false">IF(AND(Data!E17&gt;$G$2,Data!F17="Unpaid"),"Review","OK")</f>
        <v>Review</v>
      </c>
      <c r="I21" s="11" t="n">
        <f aca="false">$G$3-Data!G17</f>
        <v>-18</v>
      </c>
      <c r="J21" s="0" t="str">
        <f aca="false">IF(I21&lt;=0,"Current",IF(I21&lt;=30,"1-30",IF(I21&lt;=60,"31-60","Over 60")))</f>
        <v>Current</v>
      </c>
    </row>
    <row r="22" customFormat="false" ht="15" hidden="false" customHeight="false" outlineLevel="0" collapsed="false">
      <c r="A22" s="2" t="str">
        <f aca="false">Data!A18</f>
        <v>INV-1017</v>
      </c>
      <c r="B22" s="10" t="n">
        <f aca="false">Data!E18</f>
        <v>1300</v>
      </c>
      <c r="C22" s="9"/>
      <c r="D22" s="9"/>
      <c r="E22" s="9"/>
      <c r="F22" s="8" t="str">
        <f aca="false">IF(OR(C22="",D22="",E22=""),"",IF(AND(C22=H22,D22=I22,E22=J22),"Correct","Try again"))</f>
        <v/>
      </c>
      <c r="H22" s="0" t="str">
        <f aca="false">IF(AND(Data!E18&gt;$G$2,Data!F18="Unpaid"),"Review","OK")</f>
        <v>OK</v>
      </c>
      <c r="I22" s="11" t="n">
        <f aca="false">$G$3-Data!G18</f>
        <v>-2</v>
      </c>
      <c r="J22" s="0" t="str">
        <f aca="false">IF(I22&lt;=0,"Current",IF(I22&lt;=30,"1-30",IF(I22&lt;=60,"31-60","Over 60")))</f>
        <v>Current</v>
      </c>
    </row>
    <row r="23" customFormat="false" ht="15" hidden="false" customHeight="false" outlineLevel="0" collapsed="false">
      <c r="A23" s="2" t="str">
        <f aca="false">Data!A19</f>
        <v>INV-1018</v>
      </c>
      <c r="B23" s="10" t="n">
        <f aca="false">Data!E19</f>
        <v>4750</v>
      </c>
      <c r="C23" s="9"/>
      <c r="D23" s="9"/>
      <c r="E23" s="9"/>
      <c r="F23" s="8" t="str">
        <f aca="false">IF(OR(C23="",D23="",E23=""),"",IF(AND(C23=H23,D23=I23,E23=J23),"Correct","Try again"))</f>
        <v/>
      </c>
      <c r="H23" s="0" t="str">
        <f aca="false">IF(AND(Data!E19&gt;$G$2,Data!F19="Unpaid"),"Review","OK")</f>
        <v>OK</v>
      </c>
      <c r="I23" s="11" t="n">
        <f aca="false">$G$3-Data!G19</f>
        <v>-10</v>
      </c>
      <c r="J23" s="0" t="str">
        <f aca="false">IF(I23&lt;=0,"Current",IF(I23&lt;=30,"1-30",IF(I23&lt;=60,"31-60","Over 60")))</f>
        <v>Current</v>
      </c>
    </row>
    <row r="24" customFormat="false" ht="15" hidden="false" customHeight="false" outlineLevel="0" collapsed="false">
      <c r="A24" s="2" t="str">
        <f aca="false">Data!A20</f>
        <v>INV-1019</v>
      </c>
      <c r="B24" s="10" t="n">
        <f aca="false">Data!E20</f>
        <v>8950</v>
      </c>
      <c r="C24" s="9"/>
      <c r="D24" s="9"/>
      <c r="E24" s="9"/>
      <c r="F24" s="8" t="str">
        <f aca="false">IF(OR(C24="",D24="",E24=""),"",IF(AND(C24=H24,D24=I24,E24=J24),"Correct","Try again"))</f>
        <v/>
      </c>
      <c r="H24" s="0" t="str">
        <f aca="false">IF(AND(Data!E20&gt;$G$2,Data!F20="Unpaid"),"Review","OK")</f>
        <v>OK</v>
      </c>
      <c r="I24" s="11" t="n">
        <f aca="false">$G$3-Data!G20</f>
        <v>-7</v>
      </c>
      <c r="J24" s="0" t="str">
        <f aca="false">IF(I24&lt;=0,"Current",IF(I24&lt;=30,"1-30",IF(I24&lt;=60,"31-60","Over 60")))</f>
        <v>Current</v>
      </c>
    </row>
    <row r="25" customFormat="false" ht="15" hidden="false" customHeight="false" outlineLevel="0" collapsed="false">
      <c r="A25" s="2" t="str">
        <f aca="false">Data!A21</f>
        <v>INV-1020</v>
      </c>
      <c r="B25" s="10" t="n">
        <f aca="false">Data!E21</f>
        <v>4750</v>
      </c>
      <c r="C25" s="9"/>
      <c r="D25" s="9"/>
      <c r="E25" s="9"/>
      <c r="F25" s="8" t="str">
        <f aca="false">IF(OR(C25="",D25="",E25=""),"",IF(AND(C25=H25,D25=I25,E25=J25),"Correct","Try again"))</f>
        <v/>
      </c>
      <c r="H25" s="0" t="str">
        <f aca="false">IF(AND(Data!E21&gt;$G$2,Data!F21="Unpaid"),"Review","OK")</f>
        <v>OK</v>
      </c>
      <c r="I25" s="11" t="n">
        <f aca="false">$G$3-Data!G21</f>
        <v>-16</v>
      </c>
      <c r="J25" s="0" t="str">
        <f aca="false">IF(I25&lt;=0,"Current",IF(I25&lt;=30,"1-30",IF(I25&lt;=60,"31-60","Over 60")))</f>
        <v>Current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true" outlineLevel="0" max="4" min="4" style="0" width="6"/>
  </cols>
  <sheetData>
    <row r="1" customFormat="false" ht="15" hidden="false" customHeight="false" outlineLevel="0" collapsed="false">
      <c r="A1" s="8" t="s">
        <v>72</v>
      </c>
    </row>
    <row r="3" customFormat="false" ht="15" hidden="false" customHeight="false" outlineLevel="0" collapsed="false">
      <c r="A3" s="2" t="s">
        <v>73</v>
      </c>
      <c r="B3" s="7" t="n">
        <v>22480</v>
      </c>
    </row>
    <row r="4" customFormat="false" ht="15" hidden="false" customHeight="false" outlineLevel="0" collapsed="false">
      <c r="A4" s="2" t="s">
        <v>74</v>
      </c>
      <c r="B4" s="7" t="n">
        <v>35</v>
      </c>
    </row>
    <row r="5" customFormat="false" ht="15" hidden="false" customHeight="false" outlineLevel="0" collapsed="false">
      <c r="A5" s="2" t="s">
        <v>75</v>
      </c>
      <c r="B5" s="7" t="n">
        <v>410</v>
      </c>
    </row>
    <row r="6" customFormat="false" ht="15" hidden="false" customHeight="false" outlineLevel="0" collapsed="false">
      <c r="A6" s="2" t="s">
        <v>76</v>
      </c>
      <c r="B6" s="7" t="n">
        <v>1200</v>
      </c>
    </row>
    <row r="7" customFormat="false" ht="15" hidden="false" customHeight="false" outlineLevel="0" collapsed="false">
      <c r="A7" s="2" t="s">
        <v>77</v>
      </c>
      <c r="B7" s="7" t="n">
        <v>24785</v>
      </c>
    </row>
    <row r="8" customFormat="false" ht="15" hidden="false" customHeight="false" outlineLevel="0" collapsed="false">
      <c r="A8" s="2" t="s">
        <v>78</v>
      </c>
      <c r="B8" s="7" t="n">
        <v>1300</v>
      </c>
    </row>
    <row r="9" customFormat="false" ht="15" hidden="false" customHeight="false" outlineLevel="0" collapsed="false">
      <c r="A9" s="2" t="s">
        <v>79</v>
      </c>
      <c r="B9" s="7" t="n">
        <v>2850</v>
      </c>
    </row>
    <row r="11" customFormat="false" ht="15" hidden="false" customHeight="false" outlineLevel="0" collapsed="false">
      <c r="A11" s="8" t="s">
        <v>80</v>
      </c>
      <c r="B11" s="9"/>
      <c r="C11" s="8" t="str">
        <f aca="false">IF(B11="","",IF(B11=D11,"Correct","Try again"))</f>
        <v/>
      </c>
      <c r="D11" s="11" t="n">
        <f aca="false">B3-B4-B5+B6</f>
        <v>23235</v>
      </c>
    </row>
    <row r="12" customFormat="false" ht="15" hidden="false" customHeight="false" outlineLevel="0" collapsed="false">
      <c r="A12" s="8" t="s">
        <v>81</v>
      </c>
      <c r="B12" s="9"/>
      <c r="C12" s="8" t="str">
        <f aca="false">IF(B12="","",IF(B12=D12,"Correct","Try again"))</f>
        <v/>
      </c>
      <c r="D12" s="11" t="n">
        <f aca="false">B7+B8-B9</f>
        <v>23235</v>
      </c>
    </row>
    <row r="13" customFormat="false" ht="15" hidden="false" customHeight="false" outlineLevel="0" collapsed="false">
      <c r="A13" s="8" t="s">
        <v>82</v>
      </c>
      <c r="B13" s="9"/>
      <c r="C13" s="8" t="str">
        <f aca="false">IF(B13="","",IF(AND(B13=0,B11=D11,B12=D12),"Reconciled","Check your formulas"))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4" min="4" style="0" width="12"/>
    <col collapsed="false" customWidth="true" hidden="false" outlineLevel="0" max="5" min="5" style="0" width="4"/>
    <col collapsed="false" customWidth="true" hidden="true" outlineLevel="0" max="7" min="6" style="0" width="4"/>
  </cols>
  <sheetData>
    <row r="1" customFormat="false" ht="15" hidden="false" customHeight="false" outlineLevel="0" collapsed="false">
      <c r="A1" s="8" t="s">
        <v>83</v>
      </c>
    </row>
    <row r="2" customFormat="false" ht="15" hidden="false" customHeight="false" outlineLevel="0" collapsed="false">
      <c r="A2" s="2" t="s">
        <v>84</v>
      </c>
    </row>
    <row r="4" customFormat="false" ht="15" hidden="false" customHeight="false" outlineLevel="0" collapsed="false">
      <c r="A4" s="4" t="s">
        <v>16</v>
      </c>
      <c r="B4" s="4" t="s">
        <v>85</v>
      </c>
      <c r="C4" s="4" t="s">
        <v>86</v>
      </c>
      <c r="D4" s="4" t="s">
        <v>53</v>
      </c>
    </row>
    <row r="5" customFormat="false" ht="15" hidden="false" customHeight="false" outlineLevel="0" collapsed="false">
      <c r="A5" s="5" t="s">
        <v>26</v>
      </c>
      <c r="B5" s="9"/>
      <c r="C5" s="9"/>
      <c r="D5" s="8" t="str">
        <f aca="false">IF(OR(B5="",C5=""),"",IF(AND(B5=F5,C5=G5),"Correct","Try again"))</f>
        <v/>
      </c>
      <c r="F5" s="11" t="n">
        <f aca="false">SUMIFS(Data!E2:E21,Data!D2:D21,A5,Data!F2:F21,"Paid")</f>
        <v>41850</v>
      </c>
      <c r="G5" s="11" t="n">
        <f aca="false">SUMIFS(Data!E2:E21,Data!D2:D21,A5,Data!F2:F21,"Unpaid")</f>
        <v>18550</v>
      </c>
    </row>
    <row r="6" customFormat="false" ht="15" hidden="false" customHeight="false" outlineLevel="0" collapsed="false">
      <c r="A6" s="5" t="s">
        <v>22</v>
      </c>
      <c r="B6" s="9"/>
      <c r="C6" s="9"/>
      <c r="D6" s="8" t="str">
        <f aca="false">IF(OR(B6="",C6=""),"",IF(AND(B6=F6,C6=G6),"Correct","Try again"))</f>
        <v/>
      </c>
      <c r="F6" s="11" t="n">
        <f aca="false">SUMIFS(Data!E2:E21,Data!D2:D21,A6,Data!F2:F21,"Paid")</f>
        <v>9700</v>
      </c>
      <c r="G6" s="11" t="n">
        <f aca="false">SUMIFS(Data!E2:E21,Data!D2:D21,A6,Data!F2:F21,"Unpaid")</f>
        <v>11950</v>
      </c>
    </row>
    <row r="7" customFormat="false" ht="15" hidden="false" customHeight="false" outlineLevel="0" collapsed="false">
      <c r="A7" s="5" t="s">
        <v>34</v>
      </c>
      <c r="B7" s="9"/>
      <c r="C7" s="9"/>
      <c r="D7" s="8" t="str">
        <f aca="false">IF(OR(B7="",C7=""),"",IF(AND(B7=F7,C7=G7),"Correct","Try again"))</f>
        <v/>
      </c>
      <c r="F7" s="11" t="n">
        <f aca="false">SUMIFS(Data!E2:E21,Data!D2:D21,A7,Data!F2:F21,"Paid")</f>
        <v>9150</v>
      </c>
      <c r="G7" s="11" t="n">
        <f aca="false">SUMIFS(Data!E2:E21,Data!D2:D21,A7,Data!F2:F21,"Unpaid")</f>
        <v>12900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87</v>
      </c>
    </row>
    <row r="3" customFormat="false" ht="15" hidden="false" customHeight="false" outlineLevel="0" collapsed="false">
      <c r="A3" s="4" t="s">
        <v>88</v>
      </c>
      <c r="B3" s="4" t="s">
        <v>89</v>
      </c>
      <c r="C3" s="4" t="s">
        <v>90</v>
      </c>
    </row>
    <row r="4" customFormat="false" ht="15" hidden="false" customHeight="false" outlineLevel="0" collapsed="false">
      <c r="A4" s="2" t="s">
        <v>91</v>
      </c>
      <c r="B4" s="2" t="s">
        <v>92</v>
      </c>
      <c r="C4" s="12" t="s">
        <v>93</v>
      </c>
    </row>
    <row r="5" customFormat="false" ht="15" hidden="false" customHeight="false" outlineLevel="0" collapsed="false">
      <c r="A5" s="2" t="s">
        <v>91</v>
      </c>
      <c r="B5" s="2" t="s">
        <v>94</v>
      </c>
      <c r="C5" s="12" t="s">
        <v>95</v>
      </c>
    </row>
    <row r="6" customFormat="false" ht="15" hidden="false" customHeight="false" outlineLevel="0" collapsed="false">
      <c r="A6" s="2" t="s">
        <v>91</v>
      </c>
      <c r="B6" s="2" t="s">
        <v>96</v>
      </c>
      <c r="C6" s="12" t="s">
        <v>97</v>
      </c>
    </row>
    <row r="7" customFormat="false" ht="15" hidden="false" customHeight="false" outlineLevel="0" collapsed="false">
      <c r="A7" s="2" t="s">
        <v>91</v>
      </c>
      <c r="B7" s="2" t="s">
        <v>98</v>
      </c>
      <c r="C7" s="12" t="s">
        <v>99</v>
      </c>
    </row>
    <row r="8" customFormat="false" ht="15" hidden="false" customHeight="false" outlineLevel="0" collapsed="false">
      <c r="A8" s="2" t="s">
        <v>91</v>
      </c>
      <c r="B8" s="2" t="s">
        <v>100</v>
      </c>
      <c r="C8" s="12" t="s">
        <v>101</v>
      </c>
    </row>
    <row r="9" customFormat="false" ht="15" hidden="false" customHeight="false" outlineLevel="0" collapsed="false">
      <c r="A9" s="2" t="s">
        <v>102</v>
      </c>
      <c r="B9" s="2" t="s">
        <v>103</v>
      </c>
      <c r="C9" s="12" t="s">
        <v>104</v>
      </c>
    </row>
    <row r="10" customFormat="false" ht="15" hidden="false" customHeight="false" outlineLevel="0" collapsed="false">
      <c r="A10" s="2" t="s">
        <v>102</v>
      </c>
      <c r="B10" s="2" t="s">
        <v>105</v>
      </c>
      <c r="C10" s="12" t="s">
        <v>106</v>
      </c>
    </row>
    <row r="11" customFormat="false" ht="15" hidden="false" customHeight="false" outlineLevel="0" collapsed="false">
      <c r="A11" s="2" t="s">
        <v>102</v>
      </c>
      <c r="B11" s="2" t="s">
        <v>107</v>
      </c>
      <c r="C11" s="12" t="s">
        <v>108</v>
      </c>
    </row>
    <row r="12" customFormat="false" ht="15" hidden="false" customHeight="false" outlineLevel="0" collapsed="false">
      <c r="A12" s="2" t="s">
        <v>109</v>
      </c>
      <c r="B12" s="2" t="s">
        <v>110</v>
      </c>
      <c r="C12" s="12" t="s">
        <v>111</v>
      </c>
    </row>
    <row r="13" customFormat="false" ht="15" hidden="false" customHeight="false" outlineLevel="0" collapsed="false">
      <c r="A13" s="2" t="s">
        <v>109</v>
      </c>
      <c r="B13" s="2" t="s">
        <v>112</v>
      </c>
      <c r="C13" s="12" t="s">
        <v>113</v>
      </c>
    </row>
    <row r="14" customFormat="false" ht="15" hidden="false" customHeight="false" outlineLevel="0" collapsed="false">
      <c r="A14" s="2" t="s">
        <v>109</v>
      </c>
      <c r="B14" s="2" t="s">
        <v>114</v>
      </c>
      <c r="C14" s="12" t="s">
        <v>115</v>
      </c>
    </row>
    <row r="15" customFormat="false" ht="15" hidden="false" customHeight="false" outlineLevel="0" collapsed="false">
      <c r="A15" s="2" t="s">
        <v>116</v>
      </c>
      <c r="B15" s="2" t="s">
        <v>117</v>
      </c>
      <c r="C15" s="12" t="s">
        <v>118</v>
      </c>
    </row>
    <row r="16" customFormat="false" ht="15" hidden="false" customHeight="false" outlineLevel="0" collapsed="false">
      <c r="A16" s="2" t="s">
        <v>116</v>
      </c>
      <c r="B16" s="2" t="s">
        <v>119</v>
      </c>
      <c r="C16" s="12" t="s">
        <v>120</v>
      </c>
    </row>
    <row r="17" customFormat="false" ht="15" hidden="false" customHeight="false" outlineLevel="0" collapsed="false">
      <c r="A17" s="2" t="s">
        <v>116</v>
      </c>
      <c r="B17" s="2" t="s">
        <v>121</v>
      </c>
      <c r="C17" s="12" t="s">
        <v>122</v>
      </c>
    </row>
    <row r="19" customFormat="false" ht="15" hidden="false" customHeight="false" outlineLevel="0" collapsed="false">
      <c r="A19" s="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2026-09-28T00:27:39Z</dcterms:created>
  <dc:creator>openpyxl</dc:creator>
  <dc:description/>
  <dc:language>en-US</dc:language>
  <cp:lastModifiedBy/>
  <dcterms:modified xsi:type="dcterms:W3CDTF">2026-09-28T00:27:39Z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